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5.THEMATIQUES\MACHINISME\REFERENCES  INFORMATIONS PAR THEME\Moissonneuse batteuse\"/>
    </mc:Choice>
  </mc:AlternateContent>
  <bookViews>
    <workbookView xWindow="0" yWindow="0" windowWidth="23040" windowHeight="8808"/>
  </bookViews>
  <sheets>
    <sheet name="Pertes grains" sheetId="2" r:id="rId1"/>
    <sheet name="Feuil2" sheetId="4" r:id="rId2"/>
    <sheet name="regime batteu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H16" i="3"/>
  <c r="I16" i="3"/>
  <c r="G17" i="3"/>
  <c r="H17" i="3"/>
  <c r="I17" i="3"/>
  <c r="G18" i="3"/>
  <c r="H18" i="3"/>
  <c r="I18" i="3"/>
  <c r="G19" i="3"/>
  <c r="H19" i="3"/>
  <c r="I19" i="3"/>
  <c r="I15" i="3"/>
  <c r="H15" i="3"/>
  <c r="G15" i="3"/>
  <c r="F16" i="3"/>
  <c r="F17" i="3"/>
  <c r="F18" i="3"/>
  <c r="F19" i="3"/>
  <c r="F15" i="3"/>
  <c r="D16" i="3"/>
  <c r="D17" i="3"/>
  <c r="D18" i="3"/>
  <c r="D19" i="3"/>
  <c r="D15" i="3"/>
  <c r="E16" i="3"/>
  <c r="E17" i="3"/>
  <c r="E18" i="3"/>
  <c r="E19" i="3"/>
  <c r="E15" i="3"/>
  <c r="H23" i="2" l="1"/>
  <c r="J23" i="2" s="1"/>
  <c r="H9" i="2" l="1"/>
  <c r="H13" i="2" s="1"/>
  <c r="H17" i="2" l="1"/>
</calcChain>
</file>

<file path=xl/sharedStrings.xml><?xml version="1.0" encoding="utf-8"?>
<sst xmlns="http://schemas.openxmlformats.org/spreadsheetml/2006/main" count="77" uniqueCount="70">
  <si>
    <t>Pourcentage de perte</t>
  </si>
  <si>
    <t xml:space="preserve">CALCUL DES PERTES DE GRAINS </t>
  </si>
  <si>
    <t>Nb de grains compté dans la boite</t>
  </si>
  <si>
    <t>Largeur coupe (m)</t>
  </si>
  <si>
    <t>Largeur andain (m)</t>
  </si>
  <si>
    <t>Surface boite (m2)</t>
  </si>
  <si>
    <t>Poids de 1000 grains (g)</t>
  </si>
  <si>
    <t>Rendement espéré (qx)</t>
  </si>
  <si>
    <t>Valeur du grain  (€)</t>
  </si>
  <si>
    <t>Remplir les cases jaunes</t>
  </si>
  <si>
    <t>Valeur des pertes (€ par ha)</t>
  </si>
  <si>
    <t>Tolérance généralement admise : 0,7 à 1 %</t>
  </si>
  <si>
    <t>Exemple de bac : 25 x 30 cm</t>
  </si>
  <si>
    <t>soit</t>
  </si>
  <si>
    <t>Perte de grains   (kg/ha)</t>
  </si>
  <si>
    <t xml:space="preserve">    Si la répartition est homogène</t>
  </si>
  <si>
    <t>Largeur de l'andain : 4 secoueurs 1,05 m, 5 secoueurs 1,32 m,  6 secoueurs 1,6 m, non conventionelle 1,1 à 1,6 m selon machine</t>
  </si>
  <si>
    <t>Jetez le bac entre les essieux de la moissonneuse en marche ou posez le dans la culture au milieu du passage pour ne pas l'écraser</t>
  </si>
  <si>
    <t>Poids de 1000 grains exemple : blé  43 grammes, maïs 330 grammes, pois 250 grammes, colza 5 grammes</t>
  </si>
  <si>
    <t>Une ficelle attachée au bac trainant au sol ou un jalon facilite la récupération du bac sous l'andain</t>
  </si>
  <si>
    <t>Régime batteur</t>
  </si>
  <si>
    <t xml:space="preserve">Deutz </t>
  </si>
  <si>
    <t>C9000 C7000</t>
  </si>
  <si>
    <t>Laverda MF Fendt</t>
  </si>
  <si>
    <t>M, Idéal, Béta,Activa</t>
  </si>
  <si>
    <t xml:space="preserve">Case IH </t>
  </si>
  <si>
    <t>Série 50</t>
  </si>
  <si>
    <t>2366, 2377</t>
  </si>
  <si>
    <t xml:space="preserve">NH </t>
  </si>
  <si>
    <t>CR</t>
  </si>
  <si>
    <t>CX</t>
  </si>
  <si>
    <t>JD</t>
  </si>
  <si>
    <t xml:space="preserve">S </t>
  </si>
  <si>
    <t>W</t>
  </si>
  <si>
    <t>Claas</t>
  </si>
  <si>
    <t>Lexion 5-6-7-8000</t>
  </si>
  <si>
    <t>Pois maïs</t>
  </si>
  <si>
    <t>Tournesol</t>
  </si>
  <si>
    <t>Colza</t>
  </si>
  <si>
    <t xml:space="preserve">Blé dur  </t>
  </si>
  <si>
    <t>Blé tendre Orge</t>
  </si>
  <si>
    <t xml:space="preserve"> Diamètre batteur, rotor</t>
  </si>
  <si>
    <t>Vitesse périphérique m/s</t>
  </si>
  <si>
    <t>Cultures</t>
  </si>
  <si>
    <t>Contre batteur</t>
  </si>
  <si>
    <t>Conventionnelle</t>
  </si>
  <si>
    <t>Axiale</t>
  </si>
  <si>
    <t>Entre fils</t>
  </si>
  <si>
    <t>6 à 11</t>
  </si>
  <si>
    <t xml:space="preserve">Pois </t>
  </si>
  <si>
    <t>Maïs</t>
  </si>
  <si>
    <t>10 à 18</t>
  </si>
  <si>
    <t>18 à 20</t>
  </si>
  <si>
    <t>7 à 12</t>
  </si>
  <si>
    <t>Féverolles</t>
  </si>
  <si>
    <t>&gt; 14</t>
  </si>
  <si>
    <t>Maïs mixte</t>
  </si>
  <si>
    <t>Serrage</t>
  </si>
  <si>
    <t>14-15</t>
  </si>
  <si>
    <t>20 et 10</t>
  </si>
  <si>
    <t>10 à 15</t>
  </si>
  <si>
    <t xml:space="preserve"> Corbeilles rotors Claas 400 : 20 x 40 mm</t>
  </si>
  <si>
    <t>Dminator
Tucano
Méga, Médion</t>
  </si>
  <si>
    <t xml:space="preserve">CX, TC, TX, </t>
  </si>
  <si>
    <t>Lexion 4- 6-700</t>
  </si>
  <si>
    <t>T, WTS
Série 2200</t>
  </si>
  <si>
    <t xml:space="preserve"> Pertes si l'éparpilleurs et le broyeur sont en place, les grains perdus sont sur toute la surface     (Kg par ha )</t>
  </si>
  <si>
    <t>Réalisez votre propre bac pour bien régler votre moissonneuse batteuse et étalonner les détecteurs de pertes</t>
  </si>
  <si>
    <r>
      <t xml:space="preserve">Mesurez la surface du bac que vous avez choisi pour collecter les pertes et notez la dans la case surface de la boite en </t>
    </r>
    <r>
      <rPr>
        <b/>
        <sz val="12"/>
        <color theme="1"/>
        <rFont val="Calibri"/>
        <family val="2"/>
        <scheme val="minor"/>
      </rPr>
      <t>m2</t>
    </r>
    <r>
      <rPr>
        <sz val="12"/>
        <color theme="1"/>
        <rFont val="Calibri"/>
        <family val="2"/>
        <scheme val="minor"/>
      </rPr>
      <t xml:space="preserve">  (exemple : 0,25 x 0,30 m =0,075 m2)</t>
    </r>
  </si>
  <si>
    <t>Secouez l'andain pour récupérer les grains contenu dans la paille, et ensuite compter les, en vérifiant la part de grains cassés (régime trop élevé du batteur)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</si>
</sst>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&quot;€&quot;"/>
    <numFmt numFmtId="166" formatCode="#,##0.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5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3" borderId="0" xfId="0" applyFill="1" applyBorder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" fontId="0" fillId="0" borderId="0" xfId="0" applyNumberForma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160749078144362"/>
          <c:y val="0.16948454359871681"/>
          <c:w val="0.55624683955789933"/>
          <c:h val="0.665404601642536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 w="57150"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57150">
                <a:solidFill>
                  <a:schemeClr val="accent1"/>
                </a:solidFill>
              </a:ln>
              <a:effectLst/>
            </c:spPr>
          </c:dPt>
          <c:cat>
            <c:strRef>
              <c:f>'Pertes grains'!$G$13:$G$15</c:f>
              <c:strCache>
                <c:ptCount val="3"/>
                <c:pt idx="0">
                  <c:v>Pourcentage de perte</c:v>
                </c:pt>
                <c:pt idx="2">
                  <c:v>Tolérance généralement admise : 0,7 à 1 %</c:v>
                </c:pt>
              </c:strCache>
            </c:strRef>
          </c:cat>
          <c:val>
            <c:numRef>
              <c:f>'Pertes grains'!$H$13:$H$15</c:f>
              <c:numCache>
                <c:formatCode>0.0%</c:formatCode>
                <c:ptCount val="3"/>
                <c:pt idx="0">
                  <c:v>2.6707692307692313E-3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27"/>
        <c:axId val="144226848"/>
        <c:axId val="144223712"/>
      </c:barChart>
      <c:catAx>
        <c:axId val="144226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4223712"/>
        <c:crosses val="autoZero"/>
        <c:auto val="1"/>
        <c:lblAlgn val="ctr"/>
        <c:lblOffset val="100"/>
        <c:noMultiLvlLbl val="0"/>
      </c:catAx>
      <c:valAx>
        <c:axId val="144223712"/>
        <c:scaling>
          <c:orientation val="minMax"/>
          <c:max val="1.0000000000000002E-2"/>
        </c:scaling>
        <c:delete val="0"/>
        <c:axPos val="l"/>
        <c:majorGridlines>
          <c:spPr>
            <a:ln w="6350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226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251461</xdr:colOff>
      <xdr:row>0</xdr:row>
      <xdr:rowOff>129540</xdr:rowOff>
    </xdr:from>
    <xdr:to>
      <xdr:col>13</xdr:col>
      <xdr:colOff>38502</xdr:colOff>
      <xdr:row>8</xdr:row>
      <xdr:rowOff>289560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86" t="11157" r="17559" b="16996"/>
        <a:stretch/>
      </xdr:blipFill>
      <xdr:spPr>
        <a:xfrm>
          <a:off x="8054341" y="129540"/>
          <a:ext cx="3017921" cy="2118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106680</xdr:rowOff>
    </xdr:from>
    <xdr:to>
      <xdr:col>1</xdr:col>
      <xdr:colOff>2000518</xdr:colOff>
      <xdr:row>3</xdr:row>
      <xdr:rowOff>167640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2343418" cy="922020"/>
        </a:xfrm>
        <a:prstGeom prst="rect">
          <a:avLst/>
        </a:prstGeom>
      </xdr:spPr>
    </xdr:pic>
    <xdr:clientData/>
  </xdr:twoCellAnchor>
  <xdr:twoCellAnchor>
    <xdr:from>
      <xdr:col>8</xdr:col>
      <xdr:colOff>83824</xdr:colOff>
      <xdr:row>9</xdr:row>
      <xdr:rowOff>91440</xdr:rowOff>
    </xdr:from>
    <xdr:to>
      <xdr:col>9</xdr:col>
      <xdr:colOff>256744</xdr:colOff>
      <xdr:row>16</xdr:row>
      <xdr:rowOff>209520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tabSelected="1" zoomScaleNormal="100" workbookViewId="0">
      <selection activeCell="K17" sqref="K17"/>
    </sheetView>
  </sheetViews>
  <sheetFormatPr baseColWidth="10" defaultRowHeight="14.4" x14ac:dyDescent="0.3"/>
  <cols>
    <col min="1" max="1" width="5" customWidth="1"/>
    <col min="2" max="2" width="32.21875" customWidth="1"/>
    <col min="4" max="5" width="5" customWidth="1"/>
    <col min="6" max="6" width="6.77734375" customWidth="1"/>
    <col min="7" max="7" width="38.5546875" customWidth="1"/>
    <col min="8" max="8" width="9.6640625" customWidth="1"/>
    <col min="9" max="9" width="4.44140625" customWidth="1"/>
    <col min="10" max="10" width="8" customWidth="1"/>
  </cols>
  <sheetData>
    <row r="1" spans="2:12" ht="15" thickBot="1" x14ac:dyDescent="0.35"/>
    <row r="2" spans="2:12" ht="14.4" customHeight="1" x14ac:dyDescent="0.3">
      <c r="D2" s="57" t="s">
        <v>1</v>
      </c>
      <c r="E2" s="58"/>
      <c r="F2" s="58"/>
      <c r="G2" s="58"/>
      <c r="H2" s="59"/>
    </row>
    <row r="3" spans="2:12" ht="38.4" customHeight="1" thickBot="1" x14ac:dyDescent="0.35">
      <c r="D3" s="60"/>
      <c r="E3" s="61"/>
      <c r="F3" s="61"/>
      <c r="G3" s="61"/>
      <c r="H3" s="62"/>
    </row>
    <row r="4" spans="2:12" ht="25.2" customHeight="1" x14ac:dyDescent="0.3">
      <c r="D4" s="79" t="s">
        <v>67</v>
      </c>
      <c r="E4" s="79"/>
      <c r="F4" s="79"/>
      <c r="G4" s="79"/>
      <c r="H4" s="79"/>
    </row>
    <row r="5" spans="2:12" ht="16.2" customHeight="1" x14ac:dyDescent="0.3">
      <c r="D5" s="80"/>
      <c r="E5" s="80"/>
      <c r="F5" s="80"/>
      <c r="G5" s="80"/>
      <c r="H5" s="80"/>
    </row>
    <row r="6" spans="2:12" ht="21.6" customHeight="1" x14ac:dyDescent="0.5">
      <c r="C6" s="26" t="s">
        <v>9</v>
      </c>
      <c r="H6" s="11"/>
      <c r="J6" s="23"/>
      <c r="K6" s="23"/>
      <c r="L6" s="23"/>
    </row>
    <row r="7" spans="2:12" x14ac:dyDescent="0.3">
      <c r="J7" s="23"/>
      <c r="K7" s="23"/>
      <c r="L7" s="23"/>
    </row>
    <row r="8" spans="2:12" ht="9" customHeight="1" thickBot="1" x14ac:dyDescent="0.35">
      <c r="J8" s="23"/>
      <c r="K8" s="23"/>
      <c r="L8" s="23"/>
    </row>
    <row r="9" spans="2:12" ht="24" customHeight="1" thickBot="1" x14ac:dyDescent="0.45">
      <c r="B9" s="15" t="s">
        <v>3</v>
      </c>
      <c r="C9" s="17">
        <v>6</v>
      </c>
      <c r="D9" s="2"/>
      <c r="E9" s="2"/>
      <c r="F9" s="1"/>
      <c r="G9" s="21" t="s">
        <v>14</v>
      </c>
      <c r="H9" s="63">
        <f>(((C17*(C15/1000)/C13)*10)/(C9/C11))</f>
        <v>17.360000000000003</v>
      </c>
      <c r="I9" s="4"/>
      <c r="J9" s="22"/>
      <c r="K9" s="23"/>
      <c r="L9" s="23"/>
    </row>
    <row r="10" spans="2:12" ht="14.4" customHeight="1" thickBot="1" x14ac:dyDescent="0.35">
      <c r="B10" s="15"/>
      <c r="C10" s="16"/>
      <c r="D10" s="2"/>
      <c r="E10" s="2"/>
      <c r="F10" s="1"/>
      <c r="G10" s="3"/>
      <c r="H10" s="64"/>
      <c r="I10" s="4"/>
      <c r="J10" s="24"/>
      <c r="K10" s="23"/>
      <c r="L10" s="27" t="s">
        <v>12</v>
      </c>
    </row>
    <row r="11" spans="2:12" ht="24" customHeight="1" thickBot="1" x14ac:dyDescent="0.35">
      <c r="B11" s="15" t="s">
        <v>4</v>
      </c>
      <c r="C11" s="17">
        <v>1.55</v>
      </c>
      <c r="D11" s="2"/>
      <c r="E11" s="2"/>
      <c r="F11" s="1"/>
      <c r="G11" s="2"/>
      <c r="H11" s="2"/>
      <c r="I11" s="2"/>
      <c r="J11" s="24"/>
      <c r="K11" s="23"/>
      <c r="L11" s="23"/>
    </row>
    <row r="12" spans="2:12" ht="14.4" customHeight="1" thickBot="1" x14ac:dyDescent="0.35">
      <c r="B12" s="15"/>
      <c r="C12" s="16"/>
      <c r="D12" s="2"/>
      <c r="E12" s="2"/>
      <c r="F12" s="1"/>
      <c r="G12" s="2"/>
      <c r="H12" s="2"/>
      <c r="I12" s="2"/>
      <c r="J12" s="24"/>
      <c r="K12" s="23"/>
      <c r="L12" s="23"/>
    </row>
    <row r="13" spans="2:12" ht="24" customHeight="1" thickBot="1" x14ac:dyDescent="0.45">
      <c r="B13" s="15" t="s">
        <v>5</v>
      </c>
      <c r="C13" s="17">
        <v>7.4999999999999997E-2</v>
      </c>
      <c r="D13" s="2"/>
      <c r="E13" s="2"/>
      <c r="F13" s="1"/>
      <c r="G13" s="21" t="s">
        <v>0</v>
      </c>
      <c r="H13" s="65">
        <f>((H9/100)/(C19))</f>
        <v>2.6707692307692313E-3</v>
      </c>
      <c r="I13" s="6"/>
      <c r="J13" s="24"/>
      <c r="K13" s="23"/>
      <c r="L13" s="23"/>
    </row>
    <row r="14" spans="2:12" ht="14.4" customHeight="1" thickBot="1" x14ac:dyDescent="0.35">
      <c r="B14" s="15"/>
      <c r="C14" s="16"/>
      <c r="D14" s="2"/>
      <c r="E14" s="2"/>
      <c r="F14" s="1"/>
      <c r="G14" s="3"/>
      <c r="H14" s="66"/>
      <c r="I14" s="6"/>
      <c r="J14" s="24"/>
      <c r="K14" s="23"/>
      <c r="L14" s="23"/>
    </row>
    <row r="15" spans="2:12" ht="24" customHeight="1" thickBot="1" x14ac:dyDescent="0.35">
      <c r="B15" s="15" t="s">
        <v>6</v>
      </c>
      <c r="C15" s="17">
        <v>42</v>
      </c>
      <c r="D15" s="2"/>
      <c r="E15" s="2"/>
      <c r="F15" s="1"/>
      <c r="G15" s="76" t="s">
        <v>11</v>
      </c>
      <c r="H15" s="2"/>
      <c r="I15" s="2"/>
      <c r="J15" s="24"/>
      <c r="K15" s="23"/>
      <c r="L15" s="23"/>
    </row>
    <row r="16" spans="2:12" ht="14.4" customHeight="1" thickBot="1" x14ac:dyDescent="0.35">
      <c r="B16" s="15"/>
      <c r="C16" s="16"/>
      <c r="D16" s="2"/>
      <c r="E16" s="2"/>
      <c r="F16" s="1"/>
      <c r="G16" s="2"/>
      <c r="H16" s="2"/>
      <c r="I16" s="2"/>
      <c r="J16" s="24"/>
      <c r="K16" s="23"/>
      <c r="L16" s="23"/>
    </row>
    <row r="17" spans="2:12" ht="31.2" customHeight="1" thickBot="1" x14ac:dyDescent="0.35">
      <c r="B17" s="19" t="s">
        <v>2</v>
      </c>
      <c r="C17" s="25">
        <v>12</v>
      </c>
      <c r="D17" s="2"/>
      <c r="E17" s="2"/>
      <c r="F17" s="1"/>
      <c r="G17" s="3" t="s">
        <v>10</v>
      </c>
      <c r="H17" s="20">
        <f>H9*(C21/1000)</f>
        <v>2.9512000000000009</v>
      </c>
      <c r="I17" s="4"/>
      <c r="J17" s="22"/>
      <c r="K17" s="23"/>
      <c r="L17" s="23"/>
    </row>
    <row r="18" spans="2:12" ht="14.4" customHeight="1" thickBot="1" x14ac:dyDescent="0.35">
      <c r="B18" s="15"/>
      <c r="C18" s="16"/>
      <c r="D18" s="2"/>
      <c r="E18" s="2"/>
      <c r="F18" s="1"/>
      <c r="G18" s="7"/>
      <c r="H18" s="14"/>
      <c r="I18" s="4"/>
      <c r="J18" s="22"/>
      <c r="K18" s="23"/>
      <c r="L18" s="23"/>
    </row>
    <row r="19" spans="2:12" ht="24" customHeight="1" thickBot="1" x14ac:dyDescent="0.35">
      <c r="B19" s="15" t="s">
        <v>7</v>
      </c>
      <c r="C19" s="17">
        <v>65</v>
      </c>
      <c r="D19" s="2"/>
      <c r="E19" s="2"/>
      <c r="F19" s="1"/>
      <c r="G19" s="5"/>
      <c r="H19" s="5"/>
      <c r="I19" s="8"/>
      <c r="J19" s="22"/>
      <c r="K19" s="23"/>
      <c r="L19" s="23"/>
    </row>
    <row r="20" spans="2:12" ht="14.4" customHeight="1" thickBot="1" x14ac:dyDescent="0.35">
      <c r="B20" s="15"/>
      <c r="C20" s="16"/>
      <c r="D20" s="2"/>
      <c r="E20" s="2"/>
      <c r="F20" s="1"/>
      <c r="G20" s="5"/>
      <c r="H20" s="5"/>
      <c r="I20" s="8"/>
      <c r="J20" s="5"/>
    </row>
    <row r="21" spans="2:12" ht="24" customHeight="1" thickBot="1" x14ac:dyDescent="0.35">
      <c r="B21" s="15" t="s">
        <v>8</v>
      </c>
      <c r="C21" s="18">
        <v>170</v>
      </c>
      <c r="D21" s="2"/>
      <c r="E21" s="2"/>
      <c r="F21" s="1"/>
      <c r="G21" s="12"/>
      <c r="H21" s="13"/>
      <c r="I21" s="5"/>
      <c r="J21" s="5"/>
    </row>
    <row r="22" spans="2:12" ht="15.6" customHeight="1" thickBot="1" x14ac:dyDescent="0.35">
      <c r="G22" s="5"/>
      <c r="H22" s="5"/>
      <c r="I22" s="5"/>
      <c r="J22" s="5"/>
    </row>
    <row r="23" spans="2:12" ht="21.6" thickBot="1" x14ac:dyDescent="0.35">
      <c r="B23" s="9" t="s">
        <v>66</v>
      </c>
      <c r="C23" s="9"/>
      <c r="D23" s="9"/>
      <c r="E23" s="9"/>
      <c r="F23" s="9"/>
      <c r="H23" s="77">
        <f>(((C17*(C15/1000)/C13)*10))</f>
        <v>67.2</v>
      </c>
      <c r="I23" t="s">
        <v>13</v>
      </c>
      <c r="J23" s="78">
        <f>(((H23/100)/C19))</f>
        <v>1.0338461538461539E-2</v>
      </c>
      <c r="K23" s="10" t="s">
        <v>15</v>
      </c>
    </row>
    <row r="24" spans="2:12" ht="9.6" customHeight="1" x14ac:dyDescent="0.3">
      <c r="G24" s="5"/>
      <c r="I24" s="5"/>
      <c r="J24" s="5"/>
    </row>
    <row r="25" spans="2:12" ht="15.6" x14ac:dyDescent="0.3">
      <c r="B25" s="1" t="s">
        <v>68</v>
      </c>
    </row>
    <row r="26" spans="2:12" ht="15.6" x14ac:dyDescent="0.3">
      <c r="B26" s="1" t="s">
        <v>16</v>
      </c>
    </row>
    <row r="27" spans="2:12" ht="15.6" x14ac:dyDescent="0.3">
      <c r="B27" s="1" t="s">
        <v>18</v>
      </c>
    </row>
    <row r="28" spans="2:12" ht="15.6" x14ac:dyDescent="0.3">
      <c r="B28" s="1" t="s">
        <v>17</v>
      </c>
    </row>
    <row r="29" spans="2:12" ht="15.6" x14ac:dyDescent="0.3">
      <c r="B29" s="1" t="s">
        <v>69</v>
      </c>
    </row>
    <row r="30" spans="2:12" ht="15.6" x14ac:dyDescent="0.3">
      <c r="B30" s="1" t="s">
        <v>19</v>
      </c>
    </row>
  </sheetData>
  <sheetProtection algorithmName="SHA-512" hashValue="Ac8ysV8ssK0iV93AjGeaRK+lBOJ/SUG/4taPd+vFbK9gncyGS+7jKkxc2k+SS6NodLE/ia8De3IbA/BccrnJAQ==" saltValue="GC5sg2Pl5EQ605n57qAUTg==" spinCount="100000" sheet="1" objects="1" scenarios="1"/>
  <mergeCells count="4">
    <mergeCell ref="D2:H3"/>
    <mergeCell ref="H9:H10"/>
    <mergeCell ref="H13:H14"/>
    <mergeCell ref="D4:H5"/>
  </mergeCells>
  <conditionalFormatting sqref="I13:I14">
    <cfRule type="colorScale" priority="4">
      <colorScale>
        <cfvo type="num" val="80"/>
        <cfvo type="num" val="100"/>
        <cfvo type="num" val="110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19"/>
  <sheetViews>
    <sheetView topLeftCell="A3" workbookViewId="0">
      <selection activeCell="C24" sqref="C23:C24"/>
    </sheetView>
  </sheetViews>
  <sheetFormatPr baseColWidth="10" defaultRowHeight="14.4" x14ac:dyDescent="0.3"/>
  <cols>
    <col min="3" max="3" width="16" customWidth="1"/>
    <col min="4" max="4" width="14.21875" customWidth="1"/>
  </cols>
  <sheetData>
    <row r="5" spans="3:8" x14ac:dyDescent="0.3">
      <c r="C5" t="s">
        <v>44</v>
      </c>
    </row>
    <row r="6" spans="3:8" x14ac:dyDescent="0.3">
      <c r="D6" t="s">
        <v>45</v>
      </c>
      <c r="G6" t="s">
        <v>46</v>
      </c>
    </row>
    <row r="7" spans="3:8" ht="15" thickBot="1" x14ac:dyDescent="0.35">
      <c r="D7" t="s">
        <v>47</v>
      </c>
      <c r="F7" t="s">
        <v>57</v>
      </c>
    </row>
    <row r="8" spans="3:8" ht="16.2" thickBot="1" x14ac:dyDescent="0.35">
      <c r="C8" s="54" t="s">
        <v>43</v>
      </c>
    </row>
    <row r="9" spans="3:8" ht="15.6" x14ac:dyDescent="0.3">
      <c r="C9" s="37" t="s">
        <v>40</v>
      </c>
      <c r="D9" t="s">
        <v>48</v>
      </c>
      <c r="G9" t="s">
        <v>53</v>
      </c>
    </row>
    <row r="10" spans="3:8" ht="15.6" x14ac:dyDescent="0.3">
      <c r="C10" s="31" t="s">
        <v>39</v>
      </c>
      <c r="D10" t="s">
        <v>48</v>
      </c>
    </row>
    <row r="11" spans="3:8" ht="16.2" thickBot="1" x14ac:dyDescent="0.35">
      <c r="C11" s="33" t="s">
        <v>38</v>
      </c>
      <c r="D11" t="s">
        <v>51</v>
      </c>
    </row>
    <row r="12" spans="3:8" ht="15.6" x14ac:dyDescent="0.3">
      <c r="C12" s="31" t="s">
        <v>49</v>
      </c>
      <c r="D12">
        <v>11</v>
      </c>
      <c r="F12" s="56" t="s">
        <v>59</v>
      </c>
      <c r="H12" t="s">
        <v>60</v>
      </c>
    </row>
    <row r="13" spans="3:8" ht="15.6" x14ac:dyDescent="0.3">
      <c r="C13" s="31" t="s">
        <v>50</v>
      </c>
      <c r="D13" t="s">
        <v>52</v>
      </c>
    </row>
    <row r="14" spans="3:8" ht="15.6" x14ac:dyDescent="0.3">
      <c r="C14" s="31" t="s">
        <v>37</v>
      </c>
      <c r="D14">
        <v>11</v>
      </c>
    </row>
    <row r="15" spans="3:8" ht="15.6" x14ac:dyDescent="0.3">
      <c r="C15" s="55" t="s">
        <v>54</v>
      </c>
      <c r="D15" t="s">
        <v>55</v>
      </c>
      <c r="E15" t="s">
        <v>56</v>
      </c>
      <c r="F15" t="s">
        <v>58</v>
      </c>
    </row>
    <row r="19" spans="3:3" x14ac:dyDescent="0.3">
      <c r="C1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I26"/>
  <sheetViews>
    <sheetView showGridLines="0" topLeftCell="A7" workbookViewId="0">
      <selection activeCell="F22" sqref="F22"/>
    </sheetView>
  </sheetViews>
  <sheetFormatPr baseColWidth="10" defaultRowHeight="14.4" x14ac:dyDescent="0.3"/>
  <cols>
    <col min="1" max="1" width="6.77734375" customWidth="1"/>
    <col min="2" max="2" width="16.44140625" customWidth="1"/>
    <col min="3" max="3" width="15.88671875" customWidth="1"/>
  </cols>
  <sheetData>
    <row r="11" spans="2:9" ht="28.8" x14ac:dyDescent="0.55000000000000004">
      <c r="C11" s="43" t="s">
        <v>20</v>
      </c>
    </row>
    <row r="12" spans="2:9" ht="15" thickBot="1" x14ac:dyDescent="0.35"/>
    <row r="13" spans="2:9" ht="18.600000000000001" thickBot="1" x14ac:dyDescent="0.4">
      <c r="D13" s="69" t="s">
        <v>41</v>
      </c>
      <c r="E13" s="70"/>
      <c r="F13" s="70"/>
      <c r="G13" s="70"/>
      <c r="H13" s="70"/>
      <c r="I13" s="71"/>
    </row>
    <row r="14" spans="2:9" ht="28.2" thickBot="1" x14ac:dyDescent="0.35">
      <c r="B14" s="54" t="s">
        <v>43</v>
      </c>
      <c r="C14" s="53" t="s">
        <v>42</v>
      </c>
      <c r="D14" s="52">
        <v>43</v>
      </c>
      <c r="E14" s="41">
        <v>45</v>
      </c>
      <c r="F14" s="41">
        <v>55</v>
      </c>
      <c r="G14" s="41">
        <v>60</v>
      </c>
      <c r="H14" s="41">
        <v>66</v>
      </c>
      <c r="I14" s="42">
        <v>75</v>
      </c>
    </row>
    <row r="15" spans="2:9" ht="16.8" customHeight="1" x14ac:dyDescent="0.3">
      <c r="B15" s="37" t="s">
        <v>40</v>
      </c>
      <c r="C15" s="38">
        <v>25</v>
      </c>
      <c r="D15" s="39">
        <f>((C15*60)/($D$14*3.14))*100</f>
        <v>1110.9465264405274</v>
      </c>
      <c r="E15" s="39">
        <f>((C15*60)/($E$14*3.14))*100</f>
        <v>1061.5711252653928</v>
      </c>
      <c r="F15" s="39">
        <f>((C15*60)/($F$14*3.14))*100</f>
        <v>868.55819339895766</v>
      </c>
      <c r="G15" s="39">
        <f>((C15*60)/($G$14*3.14))*100</f>
        <v>796.17834394904457</v>
      </c>
      <c r="H15" s="39">
        <f>((C15*60)/($H$14*3.14))*100</f>
        <v>723.79849449913149</v>
      </c>
      <c r="I15" s="40">
        <f>((C15*60)/($I$14*3.14))*100</f>
        <v>636.9426751592357</v>
      </c>
    </row>
    <row r="16" spans="2:9" ht="18" customHeight="1" x14ac:dyDescent="0.3">
      <c r="B16" s="31" t="s">
        <v>39</v>
      </c>
      <c r="C16" s="29">
        <v>20</v>
      </c>
      <c r="D16" s="30">
        <f>((C16*60)/($D$14*3.14))*100</f>
        <v>888.75722115242172</v>
      </c>
      <c r="E16" s="30">
        <f>((C16*60)/($E$14*3.14))*100</f>
        <v>849.25690021231424</v>
      </c>
      <c r="F16" s="30">
        <f>((C16*60)/($F$14*3.14))*100</f>
        <v>694.84655471916619</v>
      </c>
      <c r="G16" s="30">
        <f>((C16*60)/($G$14*3.14))*100</f>
        <v>636.94267515923559</v>
      </c>
      <c r="H16" s="30">
        <f>((C16*60)/($H$14*3.14))*100</f>
        <v>579.0387955993051</v>
      </c>
      <c r="I16" s="32">
        <f>((C16*60)/($I$14*3.14))*100</f>
        <v>509.55414012738851</v>
      </c>
    </row>
    <row r="17" spans="2:9" ht="16.8" customHeight="1" x14ac:dyDescent="0.3">
      <c r="B17" s="31" t="s">
        <v>36</v>
      </c>
      <c r="C17" s="29">
        <v>10</v>
      </c>
      <c r="D17" s="30">
        <f>((C17*60)/($D$14*3.14))*100</f>
        <v>444.37861057621086</v>
      </c>
      <c r="E17" s="30">
        <f>((C17*60)/($E$14*3.14))*100</f>
        <v>424.62845010615712</v>
      </c>
      <c r="F17" s="30">
        <f>((C17*60)/($F$14*3.14))*100</f>
        <v>347.4232773595831</v>
      </c>
      <c r="G17" s="30">
        <f>((C17*60)/($G$14*3.14))*100</f>
        <v>318.4713375796178</v>
      </c>
      <c r="H17" s="30">
        <f>((C17*60)/($H$14*3.14))*100</f>
        <v>289.51939779965255</v>
      </c>
      <c r="I17" s="32">
        <f>((C17*60)/($I$14*3.14))*100</f>
        <v>254.77707006369425</v>
      </c>
    </row>
    <row r="18" spans="2:9" ht="17.399999999999999" customHeight="1" x14ac:dyDescent="0.3">
      <c r="B18" s="31" t="s">
        <v>37</v>
      </c>
      <c r="C18" s="29">
        <v>16</v>
      </c>
      <c r="D18" s="30">
        <f>((C18*60)/($D$14*3.14))*100</f>
        <v>711.00577692193747</v>
      </c>
      <c r="E18" s="30">
        <f>((C18*60)/($E$14*3.14))*100</f>
        <v>679.40552016985134</v>
      </c>
      <c r="F18" s="30">
        <f>((C18*60)/($F$14*3.14))*100</f>
        <v>555.87724377533289</v>
      </c>
      <c r="G18" s="30">
        <f>((C18*60)/($G$14*3.14))*100</f>
        <v>509.55414012738851</v>
      </c>
      <c r="H18" s="30">
        <f>((C18*60)/($H$14*3.14))*100</f>
        <v>463.23103647944413</v>
      </c>
      <c r="I18" s="32">
        <f>((C18*60)/($I$14*3.14))*100</f>
        <v>407.64331210191085</v>
      </c>
    </row>
    <row r="19" spans="2:9" ht="16.8" customHeight="1" thickBot="1" x14ac:dyDescent="0.35">
      <c r="B19" s="33" t="s">
        <v>38</v>
      </c>
      <c r="C19" s="34">
        <v>15</v>
      </c>
      <c r="D19" s="35">
        <f>((C19*60)/($D$14*3.14))*100</f>
        <v>666.56791586431632</v>
      </c>
      <c r="E19" s="35">
        <f>((C19*60)/($E$14*3.14))*100</f>
        <v>636.94267515923559</v>
      </c>
      <c r="F19" s="35">
        <f>((C19*60)/($F$14*3.14))*100</f>
        <v>521.13491603937462</v>
      </c>
      <c r="G19" s="35">
        <f>((C19*60)/($G$14*3.14))*100</f>
        <v>477.70700636942678</v>
      </c>
      <c r="H19" s="35">
        <f>((C19*60)/($H$14*3.14))*100</f>
        <v>434.27909669947883</v>
      </c>
      <c r="I19" s="36">
        <f>((C19*60)/($I$14*3.14))*100</f>
        <v>382.16560509554142</v>
      </c>
    </row>
    <row r="20" spans="2:9" ht="15" thickBot="1" x14ac:dyDescent="0.35"/>
    <row r="21" spans="2:9" ht="28.8" x14ac:dyDescent="0.3">
      <c r="B21" s="72" t="s">
        <v>23</v>
      </c>
      <c r="C21" s="73"/>
      <c r="D21" s="44"/>
      <c r="E21" s="45"/>
      <c r="F21" s="45"/>
      <c r="G21" s="45" t="s">
        <v>24</v>
      </c>
      <c r="H21" s="45"/>
      <c r="I21" s="46"/>
    </row>
    <row r="22" spans="2:9" ht="28.8" x14ac:dyDescent="0.3">
      <c r="B22" s="74" t="s">
        <v>21</v>
      </c>
      <c r="C22" s="75"/>
      <c r="D22" s="47"/>
      <c r="E22" s="28"/>
      <c r="F22" s="28"/>
      <c r="G22" s="28" t="s">
        <v>22</v>
      </c>
      <c r="H22" s="28"/>
      <c r="I22" s="48"/>
    </row>
    <row r="23" spans="2:9" x14ac:dyDescent="0.3">
      <c r="B23" s="74" t="s">
        <v>25</v>
      </c>
      <c r="C23" s="75"/>
      <c r="D23" s="47"/>
      <c r="E23" s="28"/>
      <c r="F23" s="28"/>
      <c r="G23" s="28" t="s">
        <v>27</v>
      </c>
      <c r="H23" s="28"/>
      <c r="I23" s="48" t="s">
        <v>26</v>
      </c>
    </row>
    <row r="24" spans="2:9" x14ac:dyDescent="0.3">
      <c r="B24" s="74" t="s">
        <v>28</v>
      </c>
      <c r="C24" s="75"/>
      <c r="D24" s="47" t="s">
        <v>29</v>
      </c>
      <c r="E24" s="28"/>
      <c r="F24" s="28" t="s">
        <v>29</v>
      </c>
      <c r="G24" s="28" t="s">
        <v>63</v>
      </c>
      <c r="H24" s="28"/>
      <c r="I24" s="48" t="s">
        <v>30</v>
      </c>
    </row>
    <row r="25" spans="2:9" ht="28.8" x14ac:dyDescent="0.3">
      <c r="B25" s="74" t="s">
        <v>31</v>
      </c>
      <c r="C25" s="75"/>
      <c r="D25" s="47"/>
      <c r="E25" s="28"/>
      <c r="F25" s="28"/>
      <c r="G25" s="28" t="s">
        <v>33</v>
      </c>
      <c r="H25" s="28" t="s">
        <v>65</v>
      </c>
      <c r="I25" s="48" t="s">
        <v>32</v>
      </c>
    </row>
    <row r="26" spans="2:9" ht="58.2" thickBot="1" x14ac:dyDescent="0.35">
      <c r="B26" s="67" t="s">
        <v>34</v>
      </c>
      <c r="C26" s="68"/>
      <c r="D26" s="49"/>
      <c r="E26" s="50" t="s">
        <v>62</v>
      </c>
      <c r="F26" s="50"/>
      <c r="G26" s="50" t="s">
        <v>64</v>
      </c>
      <c r="H26" s="50"/>
      <c r="I26" s="51" t="s">
        <v>35</v>
      </c>
    </row>
  </sheetData>
  <mergeCells count="7">
    <mergeCell ref="B26:C26"/>
    <mergeCell ref="D13:I13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Pertes grains</vt:lpstr>
      <vt:lpstr>Feuil2</vt:lpstr>
      <vt:lpstr>regime batteur</vt:lpstr>
    </vt:vector>
  </TitlesOfParts>
  <Company>Chambre d'Agriculture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COLIN</dc:creator>
  <cp:lastModifiedBy>Daniel COLIN</cp:lastModifiedBy>
  <dcterms:created xsi:type="dcterms:W3CDTF">2021-01-15T14:10:16Z</dcterms:created>
  <dcterms:modified xsi:type="dcterms:W3CDTF">2021-06-08T06:15:26Z</dcterms:modified>
</cp:coreProperties>
</file>